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Arqueo" sheetId="1" state="visible" r:id="rId1"/>
    <sheet xmlns:r="http://schemas.openxmlformats.org/officeDocument/2006/relationships" name="Config" sheetId="2" state="visible" r:id="rId2"/>
    <sheet xmlns:r="http://schemas.openxmlformats.org/officeDocument/2006/relationships" name="Instrucciones" sheetId="3" state="visible" r:id="rId3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#,##0.00;[RED]\-#,##0.00"/>
  </numFmts>
  <fonts count="22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FFFFFF"/>
      <sz val="16"/>
    </font>
    <font>
      <name val="Arial"/>
      <charset val="1"/>
      <family val="0"/>
      <i val="1"/>
      <color rgb="FFFFFFFF"/>
      <sz val="9"/>
    </font>
    <font>
      <name val="Arial"/>
      <charset val="1"/>
      <family val="0"/>
      <b val="1"/>
      <color rgb="FF1F2937"/>
      <sz val="10"/>
    </font>
    <font>
      <name val="Arial"/>
      <charset val="1"/>
      <family val="0"/>
      <color rgb="FF0000FF"/>
      <sz val="10"/>
    </font>
    <font>
      <name val="Arial"/>
      <charset val="1"/>
      <family val="0"/>
      <b val="1"/>
      <color rgb="FF6B7280"/>
      <sz val="8"/>
    </font>
    <font>
      <name val="Arial"/>
      <charset val="1"/>
      <family val="0"/>
      <b val="1"/>
      <color rgb="FF2F267D"/>
      <sz val="15"/>
    </font>
    <font>
      <name val="Arial"/>
      <charset val="1"/>
      <family val="0"/>
      <b val="1"/>
      <color rgb="FF0000FF"/>
      <sz val="10"/>
    </font>
    <font>
      <name val="Arial"/>
      <charset val="1"/>
      <family val="0"/>
      <b val="1"/>
      <color rgb="FF2F267D"/>
      <sz val="11"/>
    </font>
    <font>
      <name val="Arial"/>
      <charset val="1"/>
      <family val="0"/>
      <b val="1"/>
      <color rgb="FFFFFFFF"/>
      <sz val="10"/>
    </font>
    <font>
      <name val="Arial"/>
      <charset val="1"/>
      <family val="0"/>
      <color rgb="FF1F2937"/>
      <sz val="10"/>
    </font>
    <font>
      <name val="Arial"/>
      <charset val="1"/>
      <family val="0"/>
      <b val="1"/>
      <color rgb="FF2F267D"/>
      <sz val="12"/>
    </font>
    <font>
      <name val="Arial"/>
      <charset val="1"/>
      <family val="0"/>
      <b val="1"/>
      <color rgb="FF1F2937"/>
      <sz val="11"/>
    </font>
    <font>
      <name val="Arial"/>
      <charset val="1"/>
      <family val="0"/>
      <b val="1"/>
      <color rgb="FF1F2937"/>
      <sz val="12"/>
    </font>
    <font>
      <name val="Arial"/>
      <charset val="1"/>
      <family val="0"/>
      <b val="1"/>
      <color rgb="FF2F267D"/>
      <sz val="13"/>
    </font>
    <font>
      <name val="Arial"/>
      <charset val="1"/>
      <family val="0"/>
      <color rgb="FF6B7280"/>
      <sz val="10"/>
    </font>
    <font>
      <name val="Arial"/>
      <charset val="1"/>
      <family val="0"/>
      <color rgb="FF6B7280"/>
      <sz val="9"/>
    </font>
    <font>
      <name val="Arial"/>
      <charset val="1"/>
      <family val="0"/>
      <b val="1"/>
      <color rgb="FFFFFFFF"/>
      <sz val="14"/>
    </font>
    <font>
      <name val="Arial"/>
      <charset val="1"/>
      <family val="0"/>
      <b val="1"/>
      <color rgb="FF2F267D"/>
      <sz val="10"/>
    </font>
  </fonts>
  <fills count="7">
    <fill>
      <patternFill/>
    </fill>
    <fill>
      <patternFill patternType="gray125"/>
    </fill>
    <fill>
      <patternFill patternType="solid">
        <fgColor rgb="FF5A4AE3"/>
        <bgColor rgb="FF6B7280"/>
      </patternFill>
    </fill>
    <fill>
      <patternFill patternType="solid">
        <fgColor rgb="FFFFFDF5"/>
        <bgColor rgb="FFFFFFFF"/>
      </patternFill>
    </fill>
    <fill>
      <patternFill patternType="solid">
        <fgColor rgb="FFEFECFF"/>
        <bgColor rgb="FFF4F4F6"/>
      </patternFill>
    </fill>
    <fill>
      <patternFill patternType="solid">
        <fgColor rgb="FF1F2937"/>
        <bgColor rgb="FF333300"/>
      </patternFill>
    </fill>
    <fill>
      <patternFill patternType="solid">
        <fgColor rgb="FFF4F4F6"/>
        <bgColor rgb="FFEFECFF"/>
      </patternFill>
    </fill>
  </fills>
  <borders count="9">
    <border>
      <left/>
      <right/>
      <top/>
      <bottom/>
      <diagonal/>
    </border>
    <border>
      <left style="thin">
        <color rgb="FFE3E1DB"/>
      </left>
      <right style="thin">
        <color rgb="FFE3E1DB"/>
      </right>
      <top style="thin">
        <color rgb="FFE3E1DB"/>
      </top>
      <bottom style="thin">
        <color rgb="FFE3E1DB"/>
      </bottom>
      <diagonal/>
    </border>
    <border>
      <left style="thin">
        <color rgb="FFC9C2F5"/>
      </left>
      <right style="thin">
        <color rgb="FFC9C2F5"/>
      </right>
      <top style="thin">
        <color rgb="FFC9C2F5"/>
      </top>
      <bottom style="thin">
        <color rgb="FFC9C2F5"/>
      </bottom>
      <diagonal/>
    </border>
    <border>
      <left/>
      <right/>
      <top style="thin">
        <color rgb="FFE3E1DB"/>
      </top>
      <bottom/>
      <diagonal/>
    </border>
    <border>
      <left/>
      <right style="thin">
        <color rgb="FFE3E1DB"/>
      </right>
      <top style="thin">
        <color rgb="FFE3E1DB"/>
      </top>
      <bottom/>
      <diagonal/>
    </border>
    <border>
      <left/>
      <right style="thin">
        <color rgb="FFE3E1DB"/>
      </right>
      <top style="thin">
        <color rgb="FFE3E1DB"/>
      </top>
      <bottom style="thin">
        <color rgb="FFE3E1DB"/>
      </bottom>
      <diagonal/>
    </border>
    <border>
      <left/>
      <right/>
      <top style="thin">
        <color rgb="FFC9C2F5"/>
      </top>
      <bottom/>
      <diagonal/>
    </border>
    <border>
      <left/>
      <right style="thin">
        <color rgb="FFC9C2F5"/>
      </right>
      <top style="thin">
        <color rgb="FFC9C2F5"/>
      </top>
      <bottom/>
      <diagonal/>
    </border>
    <border>
      <left/>
      <right style="thin">
        <color rgb="FFC9C2F5"/>
      </right>
      <top style="thin">
        <color rgb="FFC9C2F5"/>
      </top>
      <bottom style="thin">
        <color rgb="FFC9C2F5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62"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general" vertical="bottom"/>
    </xf>
    <xf numFmtId="0" fontId="7" fillId="3" borderId="1" applyAlignment="1" pivotButton="0" quotePrefix="0" xfId="0">
      <alignment horizontal="general" vertical="bottom"/>
    </xf>
    <xf numFmtId="0" fontId="8" fillId="4" borderId="2" applyAlignment="1" pivotButton="0" quotePrefix="0" xfId="0">
      <alignment horizontal="center" vertical="bottom"/>
    </xf>
    <xf numFmtId="164" fontId="9" fillId="4" borderId="2" applyAlignment="1" pivotButton="0" quotePrefix="0" xfId="0">
      <alignment horizontal="center" vertical="top"/>
    </xf>
    <xf numFmtId="0" fontId="6" fillId="4" borderId="2" applyAlignment="1" pivotButton="0" quotePrefix="0" xfId="0">
      <alignment horizontal="center" vertical="bottom"/>
    </xf>
    <xf numFmtId="0" fontId="10" fillId="3" borderId="1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5" borderId="1" applyAlignment="1" pivotButton="0" quotePrefix="0" xfId="0">
      <alignment horizontal="center" vertical="center"/>
    </xf>
    <xf numFmtId="4" fontId="13" fillId="6" borderId="1" applyAlignment="1" pivotButton="0" quotePrefix="0" xfId="0">
      <alignment horizontal="right" vertical="center" indent="1"/>
    </xf>
    <xf numFmtId="0" fontId="7" fillId="3" borderId="1" applyAlignment="1" pivotButton="0" quotePrefix="0" xfId="0">
      <alignment horizontal="right" vertical="center" indent="1"/>
    </xf>
    <xf numFmtId="0" fontId="11" fillId="4" borderId="2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4" fontId="14" fillId="4" borderId="2" applyAlignment="1" pivotButton="0" quotePrefix="0" xfId="0">
      <alignment horizontal="right" vertical="bottom" indent="1"/>
    </xf>
    <xf numFmtId="0" fontId="13" fillId="0" borderId="0" applyAlignment="1" pivotButton="0" quotePrefix="0" xfId="0">
      <alignment horizontal="general" vertical="bottom"/>
    </xf>
    <xf numFmtId="4" fontId="7" fillId="3" borderId="1" applyAlignment="1" pivotButton="0" quotePrefix="0" xfId="0">
      <alignment horizontal="right" vertical="bottom" indent="1"/>
    </xf>
    <xf numFmtId="0" fontId="15" fillId="6" borderId="1" applyAlignment="1" pivotButton="0" quotePrefix="0" xfId="0">
      <alignment horizontal="general" vertical="bottom"/>
    </xf>
    <xf numFmtId="164" fontId="16" fillId="6" borderId="1" applyAlignment="1" pivotButton="0" quotePrefix="0" xfId="0">
      <alignment horizontal="right" vertical="bottom" indent="1"/>
    </xf>
    <xf numFmtId="164" fontId="17" fillId="4" borderId="2" applyAlignment="1" pivotButton="0" quotePrefix="0" xfId="0">
      <alignment horizontal="right" vertical="bottom" indent="1"/>
    </xf>
    <xf numFmtId="0" fontId="18" fillId="0" borderId="0" applyAlignment="1" pivotButton="0" quotePrefix="0" xfId="0">
      <alignment horizontal="general" vertical="bottom"/>
    </xf>
    <xf numFmtId="0" fontId="18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5" borderId="0" applyAlignment="1" pivotButton="0" quotePrefix="0" xfId="0">
      <alignment horizontal="center" vertical="bottom"/>
    </xf>
    <xf numFmtId="0" fontId="19" fillId="0" borderId="0" applyAlignment="1" pivotButton="0" quotePrefix="0" xfId="0">
      <alignment horizontal="general" vertical="bottom"/>
    </xf>
    <xf numFmtId="4" fontId="7" fillId="3" borderId="1" applyAlignment="1" pivotButton="0" quotePrefix="0" xfId="0">
      <alignment horizontal="right" vertical="bottom"/>
    </xf>
    <xf numFmtId="0" fontId="20" fillId="2" borderId="0" applyAlignment="1" pivotButton="0" quotePrefix="0" xfId="0">
      <alignment horizontal="center" vertical="center"/>
    </xf>
    <xf numFmtId="0" fontId="21" fillId="0" borderId="0" applyAlignment="1" pivotButton="0" quotePrefix="0" xfId="0">
      <alignment horizontal="center" vertical="top"/>
    </xf>
    <xf numFmtId="0" fontId="13" fillId="0" borderId="0" applyAlignment="1" pivotButton="0" quotePrefix="0" xfId="0">
      <alignment horizontal="general" vertical="top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general" vertical="bottom"/>
    </xf>
    <xf numFmtId="0" fontId="7" fillId="3" borderId="1" applyAlignment="1" pivotButton="0" quotePrefix="0" xfId="0">
      <alignment horizontal="general" vertical="bottom"/>
    </xf>
    <xf numFmtId="0" fontId="0" fillId="0" borderId="5" pivotButton="0" quotePrefix="0" xfId="0"/>
    <xf numFmtId="0" fontId="8" fillId="4" borderId="2" applyAlignment="1" pivotButton="0" quotePrefix="0" xfId="0">
      <alignment horizontal="center" vertical="bottom"/>
    </xf>
    <xf numFmtId="0" fontId="0" fillId="0" borderId="8" pivotButton="0" quotePrefix="0" xfId="0"/>
    <xf numFmtId="164" fontId="9" fillId="4" borderId="2" applyAlignment="1" pivotButton="0" quotePrefix="0" xfId="0">
      <alignment horizontal="center" vertical="top"/>
    </xf>
    <xf numFmtId="0" fontId="6" fillId="4" borderId="2" applyAlignment="1" pivotButton="0" quotePrefix="0" xfId="0">
      <alignment horizontal="center" vertical="bottom"/>
    </xf>
    <xf numFmtId="0" fontId="10" fillId="3" borderId="1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5" borderId="1" applyAlignment="1" pivotButton="0" quotePrefix="0" xfId="0">
      <alignment horizontal="center" vertical="center"/>
    </xf>
    <xf numFmtId="4" fontId="13" fillId="6" borderId="1" applyAlignment="1" pivotButton="0" quotePrefix="0" xfId="0">
      <alignment horizontal="right" vertical="center" indent="1"/>
    </xf>
    <xf numFmtId="0" fontId="7" fillId="3" borderId="1" applyAlignment="1" pivotButton="0" quotePrefix="0" xfId="0">
      <alignment horizontal="right" vertical="center" indent="1"/>
    </xf>
    <xf numFmtId="0" fontId="11" fillId="4" borderId="2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4" fontId="14" fillId="4" borderId="2" applyAlignment="1" pivotButton="0" quotePrefix="0" xfId="0">
      <alignment horizontal="right" vertical="bottom" indent="1"/>
    </xf>
    <xf numFmtId="0" fontId="13" fillId="0" borderId="0" applyAlignment="1" pivotButton="0" quotePrefix="0" xfId="0">
      <alignment horizontal="general" vertical="bottom"/>
    </xf>
    <xf numFmtId="4" fontId="7" fillId="3" borderId="1" applyAlignment="1" pivotButton="0" quotePrefix="0" xfId="0">
      <alignment horizontal="right" vertical="bottom" indent="1"/>
    </xf>
    <xf numFmtId="0" fontId="15" fillId="6" borderId="1" applyAlignment="1" pivotButton="0" quotePrefix="0" xfId="0">
      <alignment horizontal="general" vertical="bottom"/>
    </xf>
    <xf numFmtId="164" fontId="16" fillId="6" borderId="1" applyAlignment="1" pivotButton="0" quotePrefix="0" xfId="0">
      <alignment horizontal="right" vertical="bottom" indent="1"/>
    </xf>
    <xf numFmtId="164" fontId="17" fillId="4" borderId="2" applyAlignment="1" pivotButton="0" quotePrefix="0" xfId="0">
      <alignment horizontal="right" vertical="bottom" indent="1"/>
    </xf>
    <xf numFmtId="0" fontId="18" fillId="0" borderId="0" applyAlignment="1" pivotButton="0" quotePrefix="0" xfId="0">
      <alignment horizontal="general" vertical="bottom"/>
    </xf>
    <xf numFmtId="0" fontId="12" fillId="5" borderId="0" applyAlignment="1" pivotButton="0" quotePrefix="0" xfId="0">
      <alignment horizontal="center" vertical="bottom"/>
    </xf>
    <xf numFmtId="0" fontId="19" fillId="0" borderId="0" applyAlignment="1" pivotButton="0" quotePrefix="0" xfId="0">
      <alignment horizontal="general" vertical="bottom"/>
    </xf>
    <xf numFmtId="4" fontId="7" fillId="3" borderId="1" applyAlignment="1" pivotButton="0" quotePrefix="0" xfId="0">
      <alignment horizontal="right" vertical="bottom"/>
    </xf>
    <xf numFmtId="0" fontId="11" fillId="0" borderId="0" pivotButton="0" quotePrefix="0" xfId="0"/>
    <xf numFmtId="0" fontId="20" fillId="2" borderId="0" applyAlignment="1" pivotButton="0" quotePrefix="0" xfId="0">
      <alignment horizontal="center" vertical="center"/>
    </xf>
    <xf numFmtId="0" fontId="21" fillId="0" borderId="0" applyAlignment="1" pivotButton="0" quotePrefix="0" xfId="0">
      <alignment horizontal="center" vertical="top"/>
    </xf>
    <xf numFmtId="0" fontId="13" fillId="0" borderId="0" applyAlignment="1" pivotButton="0" quotePrefix="0" xfId="0">
      <alignment horizontal="general" vertical="top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DF5"/>
      <rgbColor rgb="FFF4F4F6"/>
      <rgbColor rgb="FF660066"/>
      <rgbColor rgb="FFFF8080"/>
      <rgbColor rgb="FF0066CC"/>
      <rgbColor rgb="FFC9C2F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ECFF"/>
      <rgbColor rgb="FFE3E1DB"/>
      <rgbColor rgb="FFFFFF99"/>
      <rgbColor rgb="FF99CCFF"/>
      <rgbColor rgb="FFFF99CC"/>
      <rgbColor rgb="FFCC99FF"/>
      <rgbColor rgb="FFFFCC99"/>
      <rgbColor rgb="FF5A4AE3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003300"/>
      <rgbColor rgb="FF333300"/>
      <rgbColor rgb="FF993300"/>
      <rgbColor rgb="FF993366"/>
      <rgbColor rgb="FF2F267D"/>
      <rgbColor rgb="FF1F2937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F39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6" customWidth="1" style="30" min="1" max="1"/>
    <col width="14" customWidth="1" style="30" min="2" max="2"/>
    <col width="16" customWidth="1" style="30" min="3" max="3"/>
    <col width="4" customWidth="1" style="30" min="4" max="4"/>
    <col width="14" customWidth="1" style="30" min="5" max="5"/>
    <col width="16" customWidth="1" style="30" min="6" max="6"/>
  </cols>
  <sheetData>
    <row r="1" ht="36" customHeight="1" s="31">
      <c r="A1" s="32" t="inlineStr">
        <is>
          <t>PLANTILLA DE ARQUEO DE CAJA</t>
        </is>
      </c>
    </row>
    <row r="2" ht="18" customHeight="1" s="31">
      <c r="A2" s="33" t="inlineStr">
        <is>
          <t>Conteo de efectivo y cuadre de caja · plantilla gratuita de scrampi.com</t>
        </is>
      </c>
    </row>
    <row r="3" ht="7.5" customHeight="1" s="31"/>
    <row r="4" ht="15" customHeight="1" s="31">
      <c r="A4" s="34" t="inlineStr">
        <is>
          <t>Fecha:</t>
        </is>
      </c>
      <c r="B4" s="35" t="inlineStr">
        <is>
          <t>15/08/2026</t>
        </is>
      </c>
      <c r="C4" s="36" t="n"/>
      <c r="E4" s="37" t="inlineStr">
        <is>
          <t>DIFERENCIA DEL ARQUEO</t>
        </is>
      </c>
      <c r="F4" s="38" t="n"/>
    </row>
    <row r="5" ht="18.55" customHeight="1" s="31">
      <c r="A5" s="34" t="inlineStr">
        <is>
          <t>Caja / turno:</t>
        </is>
      </c>
      <c r="B5" s="35" t="inlineStr">
        <is>
          <t>Caja 1 · Turno tarde</t>
        </is>
      </c>
      <c r="C5" s="36" t="n"/>
      <c r="E5" s="39">
        <f>C35-C33</f>
        <v>-7.5</v>
      </c>
      <c r="F5" s="38" t="n"/>
    </row>
    <row r="6" ht="15" customHeight="1" s="31">
      <c r="A6" s="34" t="inlineStr">
        <is>
          <t>Responsable:</t>
        </is>
      </c>
      <c r="B6" s="35" t="inlineStr">
        <is>
          <t>Nombre de quien cuenta</t>
        </is>
      </c>
      <c r="C6" s="36" t="n"/>
      <c r="E6" s="40" t="str">
        <f>IF(C35-C33=0,"La caja cuadra",IF(C35-C33&lt;0,"Faltante: revisa el turno","Sobrante: revisa el turno"))</f>
        <v>Faltante: revisa el turno</v>
      </c>
      <c r="F6" s="38" t="n"/>
    </row>
    <row r="7" ht="15" customHeight="1" s="31">
      <c r="A7" s="34" t="inlineStr">
        <is>
          <t>País / moneda:</t>
        </is>
      </c>
      <c r="B7" s="41" t="inlineStr">
        <is>
          <t>Perú (PEN)</t>
        </is>
      </c>
      <c r="C7" s="36" t="n"/>
    </row>
    <row r="9" ht="15" customHeight="1" s="31">
      <c r="A9" s="42" t="inlineStr">
        <is>
          <t>1 · CONTEO DE EFECTIVO</t>
        </is>
      </c>
    </row>
    <row r="10" ht="15" customHeight="1" s="31">
      <c r="A10" s="43" t="inlineStr">
        <is>
          <t>Denominación</t>
        </is>
      </c>
      <c r="B10" s="43" t="inlineStr">
        <is>
          <t>Cantidad</t>
        </is>
      </c>
      <c r="C10" s="43" t="inlineStr">
        <is>
          <t>Total</t>
        </is>
      </c>
    </row>
    <row r="11" ht="15" customHeight="1" s="31">
      <c r="A11" s="44">
        <f>IFERROR(INDEX(Config!$B$3:$G$13,1,MATCH($B$7,Config!$B$2:$G$2,0)),"")</f>
        <v>200</v>
      </c>
      <c r="B11" s="45" t="n">
        <v>4</v>
      </c>
      <c r="C11" s="44">
        <f>IF(OR(A11="",B11=""),"",A11*B11)</f>
        <v>800</v>
      </c>
    </row>
    <row r="12" ht="15" customHeight="1" s="31">
      <c r="A12" s="44">
        <f>IFERROR(INDEX(Config!$B$3:$G$13,2,MATCH($B$7,Config!$B$2:$G$2,0)),"")</f>
        <v>100</v>
      </c>
      <c r="B12" s="45" t="n">
        <v>1</v>
      </c>
      <c r="C12" s="44">
        <f>IF(OR(A12="",B12=""),"",A12*B12)</f>
        <v>100</v>
      </c>
    </row>
    <row r="13" ht="15" customHeight="1" s="31">
      <c r="A13" s="44">
        <f>IFERROR(INDEX(Config!$B$3:$G$13,3,MATCH($B$7,Config!$B$2:$G$2,0)),"")</f>
        <v>50</v>
      </c>
      <c r="B13" s="45" t="n">
        <v>0</v>
      </c>
      <c r="C13" s="44">
        <f>IF(OR(A13="",B13=""),"",A13*B13)</f>
        <v>0</v>
      </c>
    </row>
    <row r="14" ht="15" customHeight="1" s="31">
      <c r="A14" s="44">
        <f>IFERROR(INDEX(Config!$B$3:$G$13,4,MATCH($B$7,Config!$B$2:$G$2,0)),"")</f>
        <v>20</v>
      </c>
      <c r="B14" s="45" t="n">
        <v>2</v>
      </c>
      <c r="C14" s="44">
        <f>IF(OR(A14="",B14=""),"",A14*B14)</f>
        <v>40</v>
      </c>
    </row>
    <row r="15" ht="15" customHeight="1" s="31">
      <c r="A15" s="44">
        <f>IFERROR(INDEX(Config!$B$3:$G$13,5,MATCH($B$7,Config!$B$2:$G$2,0)),"")</f>
        <v>10</v>
      </c>
      <c r="B15" s="45" t="n">
        <v>0</v>
      </c>
      <c r="C15" s="44">
        <f>IF(OR(A15="",B15=""),"",A15*B15)</f>
        <v>0</v>
      </c>
    </row>
    <row r="16" ht="15" customHeight="1" s="31">
      <c r="A16" s="44">
        <f>IFERROR(INDEX(Config!$B$3:$G$13,6,MATCH($B$7,Config!$B$2:$G$2,0)),"")</f>
        <v>5</v>
      </c>
      <c r="B16" s="45" t="n">
        <v>0</v>
      </c>
      <c r="C16" s="44">
        <f>IF(OR(A16="",B16=""),"",A16*B16)</f>
        <v>0</v>
      </c>
    </row>
    <row r="17" ht="15" customHeight="1" s="31">
      <c r="A17" s="44">
        <f>IFERROR(INDEX(Config!$B$3:$G$13,7,MATCH($B$7,Config!$B$2:$G$2,0)),"")</f>
        <v>2</v>
      </c>
      <c r="B17" s="45" t="n">
        <v>1</v>
      </c>
      <c r="C17" s="44">
        <f>IF(OR(A17="",B17=""),"",A17*B17)</f>
        <v>2</v>
      </c>
    </row>
    <row r="18" ht="15" customHeight="1" s="31">
      <c r="A18" s="44">
        <f>IFERROR(INDEX(Config!$B$3:$G$13,8,MATCH($B$7,Config!$B$2:$G$2,0)),"")</f>
        <v>1</v>
      </c>
      <c r="B18" s="45" t="n">
        <v>0</v>
      </c>
      <c r="C18" s="44">
        <f>IF(OR(A18="",B18=""),"",A18*B18)</f>
        <v>0</v>
      </c>
    </row>
    <row r="19" ht="15" customHeight="1" s="31">
      <c r="A19" s="44">
        <f>IFERROR(INDEX(Config!$B$3:$G$13,9,MATCH($B$7,Config!$B$2:$G$2,0)),"")</f>
        <v>0.5</v>
      </c>
      <c r="B19" s="45" t="n">
        <v>1</v>
      </c>
      <c r="C19" s="44">
        <f>IF(OR(A19="",B19=""),"",A19*B19)</f>
        <v>0.5</v>
      </c>
    </row>
    <row r="20" ht="15" customHeight="1" s="31">
      <c r="A20" s="44">
        <f>IFERROR(INDEX(Config!$B$3:$G$13,10,MATCH($B$7,Config!$B$2:$G$2,0)),"")</f>
        <v>0.2</v>
      </c>
      <c r="B20" s="45" t="n">
        <v>0</v>
      </c>
      <c r="C20" s="44">
        <f>IF(OR(A20="",B20=""),"",A20*B20)</f>
        <v>0</v>
      </c>
    </row>
    <row r="21" ht="15" customHeight="1" s="31">
      <c r="A21" s="44">
        <f>IFERROR(INDEX(Config!$B$3:$G$13,11,MATCH($B$7,Config!$B$2:$G$2,0)),"")</f>
        <v>0.1</v>
      </c>
      <c r="B21" s="45" t="n">
        <v>0</v>
      </c>
      <c r="C21" s="44">
        <f>IF(OR(A21="",B21=""),"",A21*B21)</f>
        <v>0</v>
      </c>
    </row>
    <row r="22" ht="15" customHeight="1" s="31">
      <c r="A22" s="46" t="inlineStr">
        <is>
          <t>TOTAL CONTADO</t>
        </is>
      </c>
      <c r="B22" s="47" t="n"/>
      <c r="C22" s="48">
        <f>SUM(C11:C21)</f>
        <v>942.5</v>
      </c>
    </row>
    <row r="25" ht="15" customHeight="1" s="31">
      <c r="A25" s="42" t="inlineStr">
        <is>
          <t>2 · CUADRE CONTRA LO ESPERADO</t>
        </is>
      </c>
    </row>
    <row r="26" ht="15" customHeight="1" s="31">
      <c r="A26" s="49" t="inlineStr">
        <is>
          <t>Fondo inicial (base de caja)</t>
        </is>
      </c>
      <c r="C26" s="50" t="n">
        <v>200</v>
      </c>
    </row>
    <row r="27" ht="15" customHeight="1" s="31">
      <c r="A27" s="49" t="inlineStr">
        <is>
          <t>+ Ventas en efectivo del turno</t>
        </is>
      </c>
      <c r="C27" s="50" t="n">
        <v>850</v>
      </c>
    </row>
    <row r="28" ht="15" customHeight="1" s="31">
      <c r="A28" s="49" t="inlineStr">
        <is>
          <t>+ Otros ingresos en efectivo</t>
        </is>
      </c>
      <c r="C28" s="50" t="n">
        <v>0</v>
      </c>
    </row>
    <row r="29" ht="15" customHeight="1" s="31">
      <c r="A29" s="49" t="inlineStr">
        <is>
          <t>+ Depósitos a la caja</t>
        </is>
      </c>
      <c r="C29" s="50" t="n">
        <v>0</v>
      </c>
    </row>
    <row r="30" ht="15" customHeight="1" s="31">
      <c r="A30" s="49" t="inlineStr">
        <is>
          <t>− Retiros de la caja</t>
        </is>
      </c>
      <c r="C30" s="50" t="n">
        <v>100</v>
      </c>
    </row>
    <row r="31" ht="15" customHeight="1" s="31">
      <c r="A31" s="49" t="inlineStr">
        <is>
          <t>− Gastos pagados desde la caja</t>
        </is>
      </c>
      <c r="C31" s="50" t="n">
        <v>0</v>
      </c>
    </row>
    <row r="33" ht="15" customHeight="1" s="31">
      <c r="A33" s="51" t="inlineStr">
        <is>
          <t>EFECTIVO ESPERADO</t>
        </is>
      </c>
      <c r="B33" s="36" t="n"/>
      <c r="C33" s="52">
        <f>C26+C27+C28+C29-C30-C31</f>
        <v>950</v>
      </c>
    </row>
    <row r="35" ht="15" customHeight="1" s="31">
      <c r="A35" s="51" t="inlineStr">
        <is>
          <t>EFECTIVO CONTADO (de la sección 1)</t>
        </is>
      </c>
      <c r="B35" s="36" t="n"/>
      <c r="C35" s="52">
        <f>C22</f>
        <v>942.5</v>
      </c>
    </row>
    <row r="37" ht="16.15" customHeight="1" s="31">
      <c r="A37" s="46" t="inlineStr">
        <is>
          <t>DIFERENCIA (contado − esperado)</t>
        </is>
      </c>
      <c r="B37" s="38" t="n"/>
      <c r="C37" s="53">
        <f>C35-C33</f>
        <v>-7.5</v>
      </c>
    </row>
    <row r="39" ht="15" customHeight="1" s="31">
      <c r="A39" s="54" t="inlineStr">
        <is>
          <t>Firma responsable: ______________________</t>
        </is>
      </c>
      <c r="D39" s="54" t="inlineStr">
        <is>
          <t>Firma supervisor: ______________________</t>
        </is>
      </c>
    </row>
  </sheetData>
  <mergeCells count="21">
    <mergeCell ref="A25:C25"/>
    <mergeCell ref="A30:B30"/>
    <mergeCell ref="B7:C7"/>
    <mergeCell ref="E5:F5"/>
    <mergeCell ref="A2:F2"/>
    <mergeCell ref="E4:F4"/>
    <mergeCell ref="A37:B37"/>
    <mergeCell ref="D39:F39"/>
    <mergeCell ref="A27:B27"/>
    <mergeCell ref="A26:B26"/>
    <mergeCell ref="E6:F6"/>
    <mergeCell ref="A33:B33"/>
    <mergeCell ref="A9:C9"/>
    <mergeCell ref="A35:B35"/>
    <mergeCell ref="B6:C6"/>
    <mergeCell ref="A29:B29"/>
    <mergeCell ref="B5:C5"/>
    <mergeCell ref="A1:F1"/>
    <mergeCell ref="A28:B28"/>
    <mergeCell ref="A31:B31"/>
    <mergeCell ref="B4:C4"/>
  </mergeCells>
  <dataValidations count="1">
    <dataValidation sqref="B7" showDropDown="0" showInputMessage="0" showErrorMessage="0" allowBlank="0" error="Elige un país de la lista" type="list" errorStyle="stop" operator="between">
      <formula1>"Colombia (COP),Perú (PEN),México (MXN),Guatemala (GTQ),Ecuador / El Salvador (USD),Costa Rica (CRC)"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G3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52" customWidth="1" style="30" min="1" max="1"/>
    <col width="24" customWidth="1" style="30" min="2" max="7"/>
  </cols>
  <sheetData>
    <row r="1" ht="15" customHeight="1" s="31">
      <c r="A1" s="42" t="inlineStr">
        <is>
          <t>Denominaciones por país (edítalas si tu país cambia billetes o monedas)</t>
        </is>
      </c>
    </row>
    <row r="2" ht="15" customHeight="1" s="31">
      <c r="B2" s="55" t="inlineStr">
        <is>
          <t>Colombia (COP)</t>
        </is>
      </c>
      <c r="C2" s="55" t="inlineStr">
        <is>
          <t>Perú (PEN)</t>
        </is>
      </c>
      <c r="D2" s="55" t="inlineStr">
        <is>
          <t>México (MXN)</t>
        </is>
      </c>
      <c r="E2" s="55" t="inlineStr">
        <is>
          <t>Guatemala (GTQ)</t>
        </is>
      </c>
      <c r="F2" s="55" t="inlineStr">
        <is>
          <t>Ecuador / El Salvador (USD)</t>
        </is>
      </c>
      <c r="G2" s="55" t="inlineStr">
        <is>
          <t>Costa Rica (CRC)</t>
        </is>
      </c>
    </row>
    <row r="3" ht="15" customHeight="1" s="31">
      <c r="A3" s="56" t="inlineStr">
        <is>
          <t>Denominación 1</t>
        </is>
      </c>
      <c r="B3" s="57" t="n">
        <v>100000</v>
      </c>
      <c r="C3" s="57" t="n">
        <v>200</v>
      </c>
      <c r="D3" s="57" t="n">
        <v>1000</v>
      </c>
      <c r="E3" s="57" t="n">
        <v>200</v>
      </c>
      <c r="F3" s="57" t="n">
        <v>100</v>
      </c>
      <c r="G3" s="57" t="n">
        <v>50000</v>
      </c>
    </row>
    <row r="4" ht="15" customHeight="1" s="31">
      <c r="A4" s="56" t="inlineStr">
        <is>
          <t>Denominación 2</t>
        </is>
      </c>
      <c r="B4" s="57" t="n">
        <v>50000</v>
      </c>
      <c r="C4" s="57" t="n">
        <v>100</v>
      </c>
      <c r="D4" s="57" t="n">
        <v>500</v>
      </c>
      <c r="E4" s="57" t="n">
        <v>100</v>
      </c>
      <c r="F4" s="57" t="n">
        <v>50</v>
      </c>
      <c r="G4" s="57" t="n">
        <v>20000</v>
      </c>
    </row>
    <row r="5" ht="15" customHeight="1" s="31">
      <c r="A5" s="56" t="inlineStr">
        <is>
          <t>Denominación 3</t>
        </is>
      </c>
      <c r="B5" s="57" t="n">
        <v>20000</v>
      </c>
      <c r="C5" s="57" t="n">
        <v>50</v>
      </c>
      <c r="D5" s="57" t="n">
        <v>200</v>
      </c>
      <c r="E5" s="57" t="n">
        <v>50</v>
      </c>
      <c r="F5" s="57" t="n">
        <v>20</v>
      </c>
      <c r="G5" s="57" t="n">
        <v>10000</v>
      </c>
    </row>
    <row r="6" ht="15" customHeight="1" s="31">
      <c r="A6" s="56" t="inlineStr">
        <is>
          <t>Denominación 4</t>
        </is>
      </c>
      <c r="B6" s="57" t="n">
        <v>10000</v>
      </c>
      <c r="C6" s="57" t="n">
        <v>20</v>
      </c>
      <c r="D6" s="57" t="n">
        <v>100</v>
      </c>
      <c r="E6" s="57" t="n">
        <v>20</v>
      </c>
      <c r="F6" s="57" t="n">
        <v>10</v>
      </c>
      <c r="G6" s="57" t="n">
        <v>5000</v>
      </c>
    </row>
    <row r="7" ht="15" customHeight="1" s="31">
      <c r="A7" s="56" t="inlineStr">
        <is>
          <t>Denominación 5</t>
        </is>
      </c>
      <c r="B7" s="57" t="n">
        <v>5000</v>
      </c>
      <c r="C7" s="57" t="n">
        <v>10</v>
      </c>
      <c r="D7" s="57" t="n">
        <v>50</v>
      </c>
      <c r="E7" s="57" t="n">
        <v>10</v>
      </c>
      <c r="F7" s="57" t="n">
        <v>5</v>
      </c>
      <c r="G7" s="57" t="n">
        <v>2000</v>
      </c>
    </row>
    <row r="8" ht="15" customHeight="1" s="31">
      <c r="A8" s="56" t="inlineStr">
        <is>
          <t>Denominación 6</t>
        </is>
      </c>
      <c r="B8" s="57" t="n">
        <v>2000</v>
      </c>
      <c r="C8" s="57" t="n">
        <v>5</v>
      </c>
      <c r="D8" s="57" t="n">
        <v>20</v>
      </c>
      <c r="E8" s="57" t="n">
        <v>5</v>
      </c>
      <c r="F8" s="57" t="n">
        <v>2</v>
      </c>
      <c r="G8" s="57" t="n">
        <v>1000</v>
      </c>
    </row>
    <row r="9" ht="15" customHeight="1" s="31">
      <c r="A9" s="56" t="inlineStr">
        <is>
          <t>Denominación 7</t>
        </is>
      </c>
      <c r="B9" s="57" t="n">
        <v>1000</v>
      </c>
      <c r="C9" s="57" t="n">
        <v>2</v>
      </c>
      <c r="D9" s="57" t="n">
        <v>10</v>
      </c>
      <c r="E9" s="57" t="n">
        <v>1</v>
      </c>
      <c r="F9" s="57" t="n">
        <v>1</v>
      </c>
      <c r="G9" s="57" t="n">
        <v>500</v>
      </c>
    </row>
    <row r="10" ht="15" customHeight="1" s="31">
      <c r="A10" s="56" t="inlineStr">
        <is>
          <t>Denominación 8</t>
        </is>
      </c>
      <c r="B10" s="57" t="n">
        <v>500</v>
      </c>
      <c r="C10" s="57" t="n">
        <v>1</v>
      </c>
      <c r="D10" s="57" t="n">
        <v>5</v>
      </c>
      <c r="E10" s="57" t="n">
        <v>0.5</v>
      </c>
      <c r="F10" s="57" t="n">
        <v>0.25</v>
      </c>
      <c r="G10" s="57" t="n">
        <v>100</v>
      </c>
    </row>
    <row r="11" ht="15" customHeight="1" s="31">
      <c r="A11" s="56" t="inlineStr">
        <is>
          <t>Denominación 9</t>
        </is>
      </c>
      <c r="B11" s="57" t="n">
        <v>200</v>
      </c>
      <c r="C11" s="57" t="n">
        <v>0.5</v>
      </c>
      <c r="D11" s="57" t="n">
        <v>2</v>
      </c>
      <c r="E11" s="57" t="n">
        <v>0.25</v>
      </c>
      <c r="F11" s="57" t="n">
        <v>0.1</v>
      </c>
      <c r="G11" s="57" t="n">
        <v>50</v>
      </c>
    </row>
    <row r="12" ht="15" customHeight="1" s="31">
      <c r="A12" s="56" t="inlineStr">
        <is>
          <t>Denominación 10</t>
        </is>
      </c>
      <c r="B12" s="57" t="n">
        <v>100</v>
      </c>
      <c r="C12" s="57" t="n">
        <v>0.2</v>
      </c>
      <c r="D12" s="57" t="n">
        <v>1</v>
      </c>
      <c r="E12" s="57" t="n">
        <v>0.1</v>
      </c>
      <c r="F12" s="57" t="n">
        <v>0.05</v>
      </c>
      <c r="G12" s="57" t="n">
        <v>25</v>
      </c>
    </row>
    <row r="13" ht="15" customHeight="1" s="31">
      <c r="A13" s="56" t="inlineStr">
        <is>
          <t>Denominación 11</t>
        </is>
      </c>
      <c r="B13" s="57" t="n">
        <v>50</v>
      </c>
      <c r="C13" s="57" t="n">
        <v>0.1</v>
      </c>
      <c r="D13" s="57" t="n">
        <v>0.5</v>
      </c>
      <c r="E13" s="57" t="n">
        <v>0.05</v>
      </c>
      <c r="F13" s="57" t="n">
        <v>0.01</v>
      </c>
      <c r="G13" s="57" t="n">
        <v>10</v>
      </c>
    </row>
    <row r="15">
      <c r="A15" s="58" t="inlineStr">
        <is>
          <t>Ejemplo precargado: cantidad de billetes y monedas por país</t>
        </is>
      </c>
    </row>
    <row r="16">
      <c r="A16" s="30" t="inlineStr">
        <is>
          <t>Cantidad 1</t>
        </is>
      </c>
      <c r="B16" s="30" t="n">
        <v>9</v>
      </c>
      <c r="C16" s="30" t="n">
        <v>4</v>
      </c>
      <c r="D16" s="30" t="n">
        <v>9</v>
      </c>
      <c r="E16" s="30" t="n">
        <v>4</v>
      </c>
      <c r="F16" s="30" t="n">
        <v>9</v>
      </c>
      <c r="G16" s="30" t="n">
        <v>9</v>
      </c>
    </row>
    <row r="17">
      <c r="A17" s="30" t="inlineStr">
        <is>
          <t>Cantidad 2</t>
        </is>
      </c>
      <c r="B17" s="30" t="n">
        <v>0</v>
      </c>
      <c r="C17" s="30" t="n">
        <v>1</v>
      </c>
      <c r="D17" s="30" t="n">
        <v>0</v>
      </c>
      <c r="E17" s="30" t="n">
        <v>1</v>
      </c>
      <c r="F17" s="30" t="n">
        <v>0</v>
      </c>
      <c r="G17" s="30" t="n">
        <v>1</v>
      </c>
    </row>
    <row r="18">
      <c r="A18" s="30" t="inlineStr">
        <is>
          <t>Cantidad 3</t>
        </is>
      </c>
      <c r="B18" s="30" t="n">
        <v>2</v>
      </c>
      <c r="C18" s="30" t="n">
        <v>0</v>
      </c>
      <c r="D18" s="30" t="n">
        <v>2</v>
      </c>
      <c r="E18" s="30" t="n">
        <v>0</v>
      </c>
      <c r="F18" s="30" t="n">
        <v>2</v>
      </c>
      <c r="G18" s="30" t="n">
        <v>0</v>
      </c>
    </row>
    <row r="19">
      <c r="A19" s="30" t="inlineStr">
        <is>
          <t>Cantidad 4</t>
        </is>
      </c>
      <c r="B19" s="30" t="n">
        <v>0</v>
      </c>
      <c r="C19" s="30" t="n">
        <v>2</v>
      </c>
      <c r="D19" s="30" t="n">
        <v>0</v>
      </c>
      <c r="E19" s="30" t="n">
        <v>2</v>
      </c>
      <c r="F19" s="30" t="n">
        <v>0</v>
      </c>
      <c r="G19" s="30" t="n">
        <v>0</v>
      </c>
    </row>
    <row r="20">
      <c r="A20" s="30" t="inlineStr">
        <is>
          <t>Cantidad 5</t>
        </is>
      </c>
      <c r="B20" s="30" t="n">
        <v>0</v>
      </c>
      <c r="C20" s="30" t="n">
        <v>0</v>
      </c>
      <c r="D20" s="30" t="n">
        <v>0</v>
      </c>
      <c r="E20" s="30" t="n">
        <v>0</v>
      </c>
      <c r="F20" s="30" t="n">
        <v>0</v>
      </c>
      <c r="G20" s="30" t="n">
        <v>0</v>
      </c>
    </row>
    <row r="21">
      <c r="A21" s="30" t="inlineStr">
        <is>
          <t>Cantidad 6</t>
        </is>
      </c>
      <c r="B21" s="30" t="n">
        <v>1</v>
      </c>
      <c r="C21" s="30" t="n">
        <v>0</v>
      </c>
      <c r="D21" s="30" t="n">
        <v>1</v>
      </c>
      <c r="E21" s="30" t="n">
        <v>0</v>
      </c>
      <c r="F21" s="30" t="n">
        <v>1</v>
      </c>
      <c r="G21" s="30" t="n">
        <v>1</v>
      </c>
    </row>
    <row r="22">
      <c r="A22" s="30" t="inlineStr">
        <is>
          <t>Cantidad 7</t>
        </is>
      </c>
      <c r="B22" s="30" t="n">
        <v>0</v>
      </c>
      <c r="C22" s="30" t="n">
        <v>1</v>
      </c>
      <c r="D22" s="30" t="n">
        <v>0</v>
      </c>
      <c r="E22" s="30" t="n">
        <v>2</v>
      </c>
      <c r="F22" s="30" t="n">
        <v>0</v>
      </c>
      <c r="G22" s="30" t="n">
        <v>0</v>
      </c>
    </row>
    <row r="23">
      <c r="A23" s="30" t="inlineStr">
        <is>
          <t>Cantidad 8</t>
        </is>
      </c>
      <c r="B23" s="30" t="n">
        <v>1</v>
      </c>
      <c r="C23" s="30" t="n">
        <v>0</v>
      </c>
      <c r="D23" s="30" t="n">
        <v>1</v>
      </c>
      <c r="E23" s="30" t="n">
        <v>1</v>
      </c>
      <c r="F23" s="30" t="n">
        <v>2</v>
      </c>
      <c r="G23" s="30" t="n">
        <v>2</v>
      </c>
    </row>
    <row r="24">
      <c r="A24" s="30" t="inlineStr">
        <is>
          <t>Cantidad 9</t>
        </is>
      </c>
      <c r="B24" s="30" t="n">
        <v>0</v>
      </c>
      <c r="C24" s="30" t="n">
        <v>1</v>
      </c>
      <c r="D24" s="30" t="n">
        <v>0</v>
      </c>
      <c r="E24" s="30" t="n">
        <v>0</v>
      </c>
      <c r="F24" s="30" t="n">
        <v>0</v>
      </c>
      <c r="G24" s="30" t="n">
        <v>1</v>
      </c>
    </row>
    <row r="25">
      <c r="A25" s="30" t="inlineStr">
        <is>
          <t>Cantidad 10</t>
        </is>
      </c>
      <c r="B25" s="30" t="n">
        <v>0</v>
      </c>
      <c r="C25" s="30" t="n">
        <v>0</v>
      </c>
      <c r="D25" s="30" t="n">
        <v>0</v>
      </c>
      <c r="E25" s="30" t="n">
        <v>0</v>
      </c>
      <c r="F25" s="30" t="n">
        <v>0</v>
      </c>
      <c r="G25" s="30" t="n">
        <v>0</v>
      </c>
    </row>
    <row r="26">
      <c r="A26" s="30" t="inlineStr">
        <is>
          <t>Cantidad 11</t>
        </is>
      </c>
      <c r="B26" s="30" t="n">
        <v>0</v>
      </c>
      <c r="C26" s="30" t="n">
        <v>0</v>
      </c>
      <c r="D26" s="30" t="n">
        <v>0</v>
      </c>
      <c r="E26" s="30" t="n">
        <v>0</v>
      </c>
      <c r="F26" s="30" t="n">
        <v>0</v>
      </c>
      <c r="G26" s="30" t="n">
        <v>0</v>
      </c>
    </row>
    <row r="28">
      <c r="A28" s="58" t="inlineStr">
        <is>
          <t>Ejemplo precargado: cuadre contra lo esperado, por país</t>
        </is>
      </c>
    </row>
    <row r="29">
      <c r="A29" s="30" t="inlineStr">
        <is>
          <t>Fondo inicial (base de caja)</t>
        </is>
      </c>
      <c r="B29" s="30" t="n">
        <v>200000</v>
      </c>
      <c r="C29" s="30" t="n">
        <v>200</v>
      </c>
      <c r="D29" s="30" t="n">
        <v>2000</v>
      </c>
      <c r="E29" s="30" t="n">
        <v>200</v>
      </c>
      <c r="F29" s="30" t="n">
        <v>200</v>
      </c>
      <c r="G29" s="30" t="n">
        <v>100000</v>
      </c>
    </row>
    <row r="30">
      <c r="A30" s="30" t="inlineStr">
        <is>
          <t>+ Ventas en efectivo del turno</t>
        </is>
      </c>
      <c r="B30" s="30" t="n">
        <v>850000</v>
      </c>
      <c r="C30" s="30" t="n">
        <v>850</v>
      </c>
      <c r="D30" s="30" t="n">
        <v>8500</v>
      </c>
      <c r="E30" s="30" t="n">
        <v>850</v>
      </c>
      <c r="F30" s="30" t="n">
        <v>850</v>
      </c>
      <c r="G30" s="30" t="n">
        <v>425000</v>
      </c>
    </row>
    <row r="31">
      <c r="A31" s="30" t="inlineStr">
        <is>
          <t>+ Otros ingresos en efectivo</t>
        </is>
      </c>
      <c r="B31" s="30" t="n">
        <v>0</v>
      </c>
      <c r="C31" s="30" t="n">
        <v>0</v>
      </c>
      <c r="D31" s="30" t="n">
        <v>0</v>
      </c>
      <c r="E31" s="30" t="n">
        <v>0</v>
      </c>
      <c r="F31" s="30" t="n">
        <v>0</v>
      </c>
      <c r="G31" s="30" t="n">
        <v>0</v>
      </c>
    </row>
    <row r="32">
      <c r="A32" s="30" t="inlineStr">
        <is>
          <t>+ Depósitos a la caja</t>
        </is>
      </c>
      <c r="B32" s="30" t="n">
        <v>0</v>
      </c>
      <c r="C32" s="30" t="n">
        <v>0</v>
      </c>
      <c r="D32" s="30" t="n">
        <v>0</v>
      </c>
      <c r="E32" s="30" t="n">
        <v>0</v>
      </c>
      <c r="F32" s="30" t="n">
        <v>0</v>
      </c>
      <c r="G32" s="30" t="n">
        <v>0</v>
      </c>
    </row>
    <row r="33">
      <c r="A33" s="30" t="inlineStr">
        <is>
          <t>− Retiros de la caja</t>
        </is>
      </c>
      <c r="B33" s="30" t="n">
        <v>100000</v>
      </c>
      <c r="C33" s="30" t="n">
        <v>100</v>
      </c>
      <c r="D33" s="30" t="n">
        <v>1000</v>
      </c>
      <c r="E33" s="30" t="n">
        <v>100</v>
      </c>
      <c r="F33" s="30" t="n">
        <v>100</v>
      </c>
      <c r="G33" s="30" t="n">
        <v>50000</v>
      </c>
    </row>
    <row r="34">
      <c r="A34" s="30" t="inlineStr">
        <is>
          <t>− Gastos pagados desde la caja</t>
        </is>
      </c>
      <c r="B34" s="30" t="n">
        <v>0</v>
      </c>
      <c r="C34" s="30" t="n">
        <v>0</v>
      </c>
      <c r="D34" s="30" t="n">
        <v>0</v>
      </c>
      <c r="E34" s="30" t="n">
        <v>0</v>
      </c>
      <c r="F34" s="30" t="n">
        <v>0</v>
      </c>
      <c r="G34" s="30" t="n">
        <v>0</v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C11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30" min="1" max="1"/>
    <col width="22" customWidth="1" style="30" min="2" max="2"/>
    <col width="85" customWidth="1" style="30" min="3" max="3"/>
  </cols>
  <sheetData>
    <row r="1" ht="30" customHeight="1" s="31">
      <c r="A1" s="59" t="inlineStr">
        <is>
          <t>CÓMO USAR ESTA PLANTILLA</t>
        </is>
      </c>
    </row>
    <row r="3" ht="33.75" customHeight="1" s="31">
      <c r="A3" s="60" t="inlineStr">
        <is>
          <t>1.</t>
        </is>
      </c>
      <c r="B3" s="61" t="inlineStr">
        <is>
          <t>Elige tu país en la celda "País / moneda" (lista desplegable): las denominaciones de billetes y monedas cambian solas. Este archivo viene precargado para Perú.</t>
        </is>
      </c>
    </row>
    <row r="4" ht="33.75" customHeight="1" s="31">
      <c r="A4" s="60" t="inlineStr">
        <is>
          <t>2.</t>
        </is>
      </c>
      <c r="B4" s="61" t="inlineStr">
        <is>
          <t>Llena solo las celdas claras con texto azul: fecha, turno, responsable, las CANTIDADES contadas por denominación y los montos del cuadre (fondo, ventas en efectivo, retiros...).</t>
        </is>
      </c>
    </row>
    <row r="5" ht="33.75" customHeight="1" s="31">
      <c r="A5" s="60" t="inlineStr">
        <is>
          <t>3.</t>
        </is>
      </c>
      <c r="B5" s="61" t="inlineStr">
        <is>
          <t>Las celdas grises (denominaciones, totales) y la tarjeta de DIFERENCIA se calculan solas: no las edites.</t>
        </is>
      </c>
    </row>
    <row r="6" ht="33.75" customHeight="1" s="31">
      <c r="A6" s="60" t="inlineStr">
        <is>
          <t>4.</t>
        </is>
      </c>
      <c r="B6" s="61" t="inlineStr">
        <is>
          <t>Los valores precargados son un ejemplo resuelto en soles (PEN), con un faltante pequeño para que veas cómo se ve una diferencia. Escribe encima al hacer tu primer arqueo real.</t>
        </is>
      </c>
    </row>
    <row r="7" ht="33.75" customHeight="1" s="31">
      <c r="A7" s="60" t="inlineStr">
        <is>
          <t>5.</t>
        </is>
      </c>
      <c r="B7" s="61" t="inlineStr">
        <is>
          <t>Si tu país cambia billetes o monedas, edita las denominaciones en la hoja 'Config'.</t>
        </is>
      </c>
    </row>
    <row r="8" ht="33.75" customHeight="1" s="31">
      <c r="A8" s="60" t="inlineStr">
        <is>
          <t>6.</t>
        </is>
      </c>
      <c r="B8" s="61" t="inlineStr">
        <is>
          <t>Haz el arqueo en cada cambio de turno y al cierre del día, y archiva la hoja con las firmas: el patrón de diferencias vale más que el monto de un día.</t>
        </is>
      </c>
    </row>
    <row r="9" ht="33.75" customHeight="1" s="31">
      <c r="A9" s="60" t="n"/>
      <c r="B9" s="61" t="n"/>
    </row>
    <row r="10" ht="33.75" customHeight="1" s="31">
      <c r="A10" s="60" t="inlineStr">
        <is>
          <t>📖</t>
        </is>
      </c>
      <c r="B10" s="61" t="inlineStr">
        <is>
          <t>Guía completa del arqueo de caja, con los pasos, el ejemplo y en qué se diferencia del cierre de caja: https://scrampi.com/glosario/arqueo-de-caja/</t>
        </is>
      </c>
    </row>
    <row r="11" ht="33.75" customHeight="1" s="31">
      <c r="A11" s="60" t="inlineStr">
        <is>
          <t>🛒</t>
        </is>
      </c>
      <c r="B11" s="61" t="inlineStr">
        <is>
          <t>¿Cansado de calcular el esperado a mano? Las sesiones de caja de Scrampi lo hacen solas en cada turno: https://scrampi.com</t>
        </is>
      </c>
    </row>
  </sheetData>
  <mergeCells count="10">
    <mergeCell ref="B6:C6"/>
    <mergeCell ref="B7:C7"/>
    <mergeCell ref="A1:C1"/>
    <mergeCell ref="B11:C11"/>
    <mergeCell ref="B3:C3"/>
    <mergeCell ref="B5:C5"/>
    <mergeCell ref="B10:C10"/>
    <mergeCell ref="B9:C9"/>
    <mergeCell ref="B8:C8"/>
    <mergeCell ref="B4:C4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de arqueo de caja en Excel, gratis (Perú)</dc:title>
  <dc:subject>Arqueo y cuadre de caja por denominación en soles (PEN)</dc:subject>
  <dc:creator>Scrampi</dc:creator>
  <cp:keywords>arqueo de caja, Perú, plantilla excel, cuadre de caja, cierre de caja</cp:keywords>
  <dc:description>Plantilla gratuita de arqueo de caja por denominación en soles (PEN), con ejemplo resuelto. Guía completa en scrampi.com/glosario/arqueo-de-caja/</dc:description>
  <cp:lastModifiedBy>Scrampi</cp:lastModifiedBy>
  <cp:category>Plantillas gratuitas</cp:category>
</cp:coreProperties>
</file>