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queo" sheetId="1" state="visible" r:id="rId3"/>
    <sheet name="Config" sheetId="2" state="visible" r:id="rId4"/>
    <sheet name="Instruccion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<sst xmlns="http://schemas.openxmlformats.org/spreadsheetml/2006/main" count="63" uniqueCount="62">
  <si>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PLANTILLA DE ARQUEO DE CAJA</t>
  </si>
  <si>
    <t xml:space="preserve">Conteo de efectivo y cuadre de caja · plantilla gratuita de scrampi.com · Colombia, Perú, México, Guatemala, Ecuador, El Salvador y Costa Rica</t>
  </si>
  <si>
    <t xml:space="preserve">Fecha:</t>
  </si>
  <si>
    <t xml:space="preserve">15/08/2026</t>
  </si>
  <si>
    <t xml:space="preserve">DIFERENCIA DEL ARQUEO</t>
  </si>
  <si>
    <t xml:space="preserve">Caja / turno:</t>
  </si>
  <si>
    <t xml:space="preserve">Caja 1 · Turno tarde</t>
  </si>
  <si>
    <t xml:space="preserve">Responsable:</t>
  </si>
  <si>
    <t xml:space="preserve">Nombre de quien cuenta</t>
  </si>
  <si>
    <t xml:space="preserve">País / moneda:</t>
  </si>
  <si>
    <t xml:space="preserve">Colombia (COP)</t>
  </si>
  <si>
    <t xml:space="preserve">1 · CONTEO DE EFECTIVO</t>
  </si>
  <si>
    <t xml:space="preserve">Denominación</t>
  </si>
  <si>
    <t xml:space="preserve">Cantidad</t>
  </si>
  <si>
    <t xml:space="preserve">Total</t>
  </si>
  <si>
    <t xml:space="preserve">TOTAL CONTADO</t>
  </si>
  <si>
    <t xml:space="preserve">2 · CUADRE CONTRA LO ESPERADO</t>
  </si>
  <si>
    <t xml:space="preserve">Fondo inicial (base de caja)</t>
  </si>
  <si>
    <t xml:space="preserve">+ Ventas en efectivo del turno</t>
  </si>
  <si>
    <t xml:space="preserve">+ Otros ingresos en efectivo</t>
  </si>
  <si>
    <t xml:space="preserve">+ Depósitos a la caja</t>
  </si>
  <si>
    <t xml:space="preserve">− Retiros de la caja</t>
  </si>
  <si>
    <t xml:space="preserve">− Gastos pagados desde la caja</t>
  </si>
  <si>
    <t xml:space="preserve">EFECTIVO ESPERADO</t>
  </si>
  <si>
    <t xml:space="preserve">EFECTIVO CONTADO (de la sección 1)</t>
  </si>
  <si>
    <t xml:space="preserve">DIFERENCIA (contado − esperado)</t>
  </si>
  <si>
    <t xml:space="preserve">Firma responsable: ______________________</t>
  </si>
  <si>
    <t xml:space="preserve">Firma supervisor: ______________________</t>
  </si>
  <si>
    <t xml:space="preserve">Denominaciones por país (edítalas si tu país cambia billetes o monedas)</t>
  </si>
  <si>
    <t xml:space="preserve">Perú (PEN)</t>
  </si>
  <si>
    <t xml:space="preserve">México (MXN)</t>
  </si>
  <si>
    <t xml:space="preserve">Guatemala (GTQ)</t>
  </si>
  <si>
    <t xml:space="preserve">Ecuador / El Salvador (USD)</t>
  </si>
  <si>
    <t xml:space="preserve">Costa Rica (CRC)</t>
  </si>
  <si>
    <t xml:space="preserve">Denominación 1</t>
  </si>
  <si>
    <t xml:space="preserve">Denominación 2</t>
  </si>
  <si>
    <t xml:space="preserve">Denominación 3</t>
  </si>
  <si>
    <t xml:space="preserve">Denominación 4</t>
  </si>
  <si>
    <t xml:space="preserve">Denominación 5</t>
  </si>
  <si>
    <t xml:space="preserve">Denominación 6</t>
  </si>
  <si>
    <t xml:space="preserve">Denominación 7</t>
  </si>
  <si>
    <t xml:space="preserve">Denominación 8</t>
  </si>
  <si>
    <t xml:space="preserve">Denominación 9</t>
  </si>
  <si>
    <t xml:space="preserve">Denominación 10</t>
  </si>
  <si>
    <t xml:space="preserve">Denominación 11</t>
  </si>
  <si>
    <t xml:space="preserve">CÓMO USAR ESTA PLANTILLA</t>
  </si>
  <si>
    <t xml:space="preserve">1.</t>
  </si>
  <si>
    <t xml:space="preserve">Elige tu país en la celda 'País / moneda' (lista desplegable): las denominaciones de billetes y monedas cambian solas — Colombia (COP), Perú (PEN), México (MXN), Guatemala (GTQ), Ecuador y El Salvador (USD) o Costa Rica (CRC).</t>
  </si>
  <si>
    <t xml:space="preserve">2.</t>
  </si>
  <si>
    <t xml:space="preserve">Llena solo las celdas claras con texto azul: fecha, turno, responsable, las CANTIDADES contadas por denominación y los montos del cuadre (fondo, ventas en efectivo, retiros...).</t>
  </si>
  <si>
    <t xml:space="preserve">3.</t>
  </si>
  <si>
    <t xml:space="preserve">Las celdas grises (denominaciones, totales) y la tarjeta de DIFERENCIA se calculan solas: no las edites.</t>
  </si>
  <si>
    <t xml:space="preserve">4.</t>
  </si>
  <si>
    <t xml:space="preserve">Los valores precargados son un ejemplo resuelto en pesos colombianos (con faltante de $7.500). Borra las cantidades al hacer tu primer arqueo real.</t>
  </si>
  <si>
    <t xml:space="preserve">5.</t>
  </si>
  <si>
    <t xml:space="preserve">Si tu país cambia billetes o monedas, edita las denominaciones en la hoja 'Config'.</t>
  </si>
  <si>
    <t xml:space="preserve">6.</t>
  </si>
  <si>
    <t xml:space="preserve">Haz el arqueo en cada cambio de turno y al cierre del día, y archiva la hoja con las firmas: el patrón de diferencias vale más que el monto de un día.</t>
  </si>
  <si>
    <t xml:space="preserve">📖</t>
  </si>
  <si>
    <t xml:space="preserve">Guía completa del arqueo de caja — pasos, ejemplo y diferencias con el cierre: https://scrampi.com/glosario/arqueo-de-caja/</t>
  </si>
  <si>
    <t xml:space="preserve">🛒</t>
  </si>
  <si>
    <t xml:space="preserve">¿Cansado de calcular el esperado a mano? Las sesiones de caja de Scrampi lo hacen solas en cada turno: https://scrampi.com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</si>
</sst>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;[RED]\-#,##0.00"/>
    <numFmt numFmtId="166" formatCode="#,##0.0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8"/>
      <color rgb="FF6B7280"/>
      <name val="Arial"/>
      <family val="0"/>
      <charset val="1"/>
    </font>
    <font>
      <b val="true"/>
      <sz val="15"/>
      <color rgb="FF2F267D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2F267D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F2937"/>
      <name val="Arial"/>
      <family val="0"/>
      <charset val="1"/>
    </font>
    <font>
      <b val="true"/>
      <sz val="12"/>
      <color rgb="FF2F267D"/>
      <name val="Arial"/>
      <family val="0"/>
      <charset val="1"/>
    </font>
    <font>
      <b val="true"/>
      <sz val="11"/>
      <color rgb="FF1F2937"/>
      <name val="Arial"/>
      <family val="0"/>
      <charset val="1"/>
    </font>
    <font>
      <b val="true"/>
      <sz val="12"/>
      <color rgb="FF1F2937"/>
      <name val="Arial"/>
      <family val="0"/>
      <charset val="1"/>
    </font>
    <font>
      <b val="true"/>
      <sz val="13"/>
      <color rgb="FF2F267D"/>
      <name val="Arial"/>
      <family val="0"/>
      <charset val="1"/>
    </font>
    <font>
      <sz val="10"/>
      <color rgb="FF6B7280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2F267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5A4AE3"/>
        <bgColor rgb="FF6B7280"/>
      </patternFill>
    </fill>
    <fill>
      <patternFill patternType="solid">
        <fgColor rgb="FFFFFDF5"/>
        <bgColor rgb="FFFFFFFF"/>
      </patternFill>
    </fill>
    <fill>
      <patternFill patternType="solid">
        <fgColor rgb="FFEFECFF"/>
        <bgColor rgb="FFF4F4F6"/>
      </patternFill>
    </fill>
    <fill>
      <patternFill patternType="solid">
        <fgColor rgb="FF1F2937"/>
        <bgColor rgb="FF333300"/>
      </patternFill>
    </fill>
    <fill>
      <patternFill patternType="solid">
        <fgColor rgb="FFF4F4F6"/>
        <bgColor rgb="FFEFE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3E1DB"/>
      </left>
      <right style="thin">
        <color rgb="FFE3E1DB"/>
      </right>
      <top style="thin">
        <color rgb="FFE3E1DB"/>
      </top>
      <bottom style="thin">
        <color rgb="FFE3E1DB"/>
      </bottom>
      <diagonal/>
    </border>
    <border diagonalUp="false" diagonalDown="false">
      <left style="thin">
        <color rgb="FFC9C2F5"/>
      </left>
      <right style="thin">
        <color rgb="FFC9C2F5"/>
      </right>
      <top style="thin">
        <color rgb="FFC9C2F5"/>
      </top>
      <bottom style="thin">
        <color rgb="FFC9C2F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6" borderId="1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5" fontId="17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F5"/>
      <rgbColor rgb="FFF4F4F6"/>
      <rgbColor rgb="FF660066"/>
      <rgbColor rgb="FFFF8080"/>
      <rgbColor rgb="FF0066CC"/>
      <rgbColor rgb="FFC9C2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CFF"/>
      <rgbColor rgb="FFE3E1DB"/>
      <rgbColor rgb="FFFFFF99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2F267D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4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7.5" hidden="false" customHeight="true" outlineLevel="0" collapsed="false"/>
    <row r="4" customFormat="false" ht="15" hidden="false" customHeight="false" outlineLevel="0" collapsed="false">
      <c r="A4" s="3" t="s">
        <v>2</v>
      </c>
      <c r="B4" s="4" t="s">
        <v>3</v>
      </c>
      <c r="C4" s="4"/>
      <c r="E4" s="5" t="s">
        <v>4</v>
      </c>
      <c r="F4" s="5"/>
    </row>
    <row r="5" customFormat="false" ht="18.55" hidden="false" customHeight="false" outlineLevel="0" collapsed="false">
      <c r="A5" s="3" t="s">
        <v>5</v>
      </c>
      <c r="B5" s="4" t="s">
        <v>6</v>
      </c>
      <c r="C5" s="4"/>
      <c r="E5" s="6" t="n">
        <f aca="false">C35-C33</f>
        <v>-7500</v>
      </c>
      <c r="F5" s="6"/>
    </row>
    <row r="6" customFormat="false" ht="15" hidden="false" customHeight="false" outlineLevel="0" collapsed="false">
      <c r="A6" s="3" t="s">
        <v>7</v>
      </c>
      <c r="B6" s="4" t="s">
        <v>8</v>
      </c>
      <c r="C6" s="4"/>
      <c r="E6" s="7" t="str">
        <f aca="false">IF(C35-C33=0,"La caja cuadra",IF(C35-C33&lt;0,"Faltante — revisar el turno","Sobrante — revisar el turno"))</f>
        <v>Faltante — revisar el turno</v>
      </c>
      <c r="F6" s="7"/>
    </row>
    <row r="7" customFormat="false" ht="15" hidden="false" customHeight="false" outlineLevel="0" collapsed="false">
      <c r="A7" s="3" t="s">
        <v>9</v>
      </c>
      <c r="B7" s="8" t="s">
        <v>10</v>
      </c>
      <c r="C7" s="8"/>
    </row>
    <row r="9" customFormat="false" ht="15" hidden="false" customHeight="false" outlineLevel="0" collapsed="false">
      <c r="A9" s="9" t="s">
        <v>11</v>
      </c>
      <c r="B9" s="9"/>
      <c r="C9" s="9"/>
    </row>
    <row r="10" customFormat="false" ht="15" hidden="false" customHeight="false" outlineLevel="0" collapsed="false">
      <c r="A10" s="10" t="s">
        <v>12</v>
      </c>
      <c r="B10" s="10" t="s">
        <v>13</v>
      </c>
      <c r="C10" s="10" t="s">
        <v>14</v>
      </c>
    </row>
    <row r="11" customFormat="false" ht="15" hidden="false" customHeight="false" outlineLevel="0" collapsed="false">
      <c r="A11" s="11" t="n">
        <f aca="false">IFERROR(INDEX(Config!$B$3:$G$13,1,MATCH($B$7,Config!$B$2:$G$2,0)),"")</f>
        <v>100000</v>
      </c>
      <c r="B11" s="12" t="n">
        <v>5</v>
      </c>
      <c r="C11" s="11" t="n">
        <f aca="false">IF(OR(A11="",B11=""),"",A11*B11)</f>
        <v>500000</v>
      </c>
    </row>
    <row r="12" customFormat="false" ht="15" hidden="false" customHeight="false" outlineLevel="0" collapsed="false">
      <c r="A12" s="11" t="n">
        <f aca="false">IFERROR(INDEX(Config!$B$3:$G$13,2,MATCH($B$7,Config!$B$2:$G$2,0)),"")</f>
        <v>50000</v>
      </c>
      <c r="B12" s="12" t="n">
        <v>6</v>
      </c>
      <c r="C12" s="11" t="n">
        <f aca="false">IF(OR(A12="",B12=""),"",A12*B12)</f>
        <v>300000</v>
      </c>
    </row>
    <row r="13" customFormat="false" ht="15" hidden="false" customHeight="false" outlineLevel="0" collapsed="false">
      <c r="A13" s="11" t="n">
        <f aca="false">IFERROR(INDEX(Config!$B$3:$G$13,3,MATCH($B$7,Config!$B$2:$G$2,0)),"")</f>
        <v>20000</v>
      </c>
      <c r="B13" s="12" t="n">
        <v>5</v>
      </c>
      <c r="C13" s="11" t="n">
        <f aca="false">IF(OR(A13="",B13=""),"",A13*B13)</f>
        <v>100000</v>
      </c>
    </row>
    <row r="14" customFormat="false" ht="15" hidden="false" customHeight="false" outlineLevel="0" collapsed="false">
      <c r="A14" s="11" t="n">
        <f aca="false">IFERROR(INDEX(Config!$B$3:$G$13,4,MATCH($B$7,Config!$B$2:$G$2,0)),"")</f>
        <v>10000</v>
      </c>
      <c r="B14" s="12" t="n">
        <v>3</v>
      </c>
      <c r="C14" s="11" t="n">
        <f aca="false">IF(OR(A14="",B14=""),"",A14*B14)</f>
        <v>30000</v>
      </c>
    </row>
    <row r="15" customFormat="false" ht="15" hidden="false" customHeight="false" outlineLevel="0" collapsed="false">
      <c r="A15" s="11" t="n">
        <f aca="false">IFERROR(INDEX(Config!$B$3:$G$13,5,MATCH($B$7,Config!$B$2:$G$2,0)),"")</f>
        <v>5000</v>
      </c>
      <c r="B15" s="12" t="n">
        <v>2</v>
      </c>
      <c r="C15" s="11" t="n">
        <f aca="false">IF(OR(A15="",B15=""),"",A15*B15)</f>
        <v>10000</v>
      </c>
    </row>
    <row r="16" customFormat="false" ht="15" hidden="false" customHeight="false" outlineLevel="0" collapsed="false">
      <c r="A16" s="11" t="n">
        <f aca="false">IFERROR(INDEX(Config!$B$3:$G$13,6,MATCH($B$7,Config!$B$2:$G$2,0)),"")</f>
        <v>2000</v>
      </c>
      <c r="B16" s="12" t="n">
        <v>1</v>
      </c>
      <c r="C16" s="11" t="n">
        <f aca="false">IF(OR(A16="",B16=""),"",A16*B16)</f>
        <v>2000</v>
      </c>
    </row>
    <row r="17" customFormat="false" ht="15" hidden="false" customHeight="false" outlineLevel="0" collapsed="false">
      <c r="A17" s="11" t="n">
        <f aca="false">IFERROR(INDEX(Config!$B$3:$G$13,7,MATCH($B$7,Config!$B$2:$G$2,0)),"")</f>
        <v>1000</v>
      </c>
      <c r="B17" s="12" t="n">
        <v>0</v>
      </c>
      <c r="C17" s="11" t="n">
        <f aca="false">IF(OR(A17="",B17=""),"",A17*B17)</f>
        <v>0</v>
      </c>
    </row>
    <row r="18" customFormat="false" ht="15" hidden="false" customHeight="false" outlineLevel="0" collapsed="false">
      <c r="A18" s="11" t="n">
        <f aca="false">IFERROR(INDEX(Config!$B$3:$G$13,8,MATCH($B$7,Config!$B$2:$G$2,0)),"")</f>
        <v>500</v>
      </c>
      <c r="B18" s="12" t="n">
        <v>1</v>
      </c>
      <c r="C18" s="11" t="n">
        <f aca="false">IF(OR(A18="",B18=""),"",A18*B18)</f>
        <v>500</v>
      </c>
    </row>
    <row r="19" customFormat="false" ht="15" hidden="false" customHeight="false" outlineLevel="0" collapsed="false">
      <c r="A19" s="11" t="n">
        <f aca="false">IFERROR(INDEX(Config!$B$3:$G$13,9,MATCH($B$7,Config!$B$2:$G$2,0)),"")</f>
        <v>200</v>
      </c>
      <c r="B19" s="12" t="n">
        <v>0</v>
      </c>
      <c r="C19" s="11" t="n">
        <f aca="false">IF(OR(A19="",B19=""),"",A19*B19)</f>
        <v>0</v>
      </c>
    </row>
    <row r="20" customFormat="false" ht="15" hidden="false" customHeight="false" outlineLevel="0" collapsed="false">
      <c r="A20" s="11" t="n">
        <f aca="false">IFERROR(INDEX(Config!$B$3:$G$13,10,MATCH($B$7,Config!$B$2:$G$2,0)),"")</f>
        <v>100</v>
      </c>
      <c r="B20" s="12" t="n">
        <v>0</v>
      </c>
      <c r="C20" s="11" t="n">
        <f aca="false">IF(OR(A20="",B20=""),"",A20*B20)</f>
        <v>0</v>
      </c>
    </row>
    <row r="21" customFormat="false" ht="15" hidden="false" customHeight="false" outlineLevel="0" collapsed="false">
      <c r="A21" s="11" t="n">
        <f aca="false">IFERROR(INDEX(Config!$B$3:$G$13,11,MATCH($B$7,Config!$B$2:$G$2,0)),"")</f>
        <v>50</v>
      </c>
      <c r="B21" s="12" t="n">
        <v>0</v>
      </c>
      <c r="C21" s="11" t="n">
        <f aca="false">IF(OR(A21="",B21=""),"",A21*B21)</f>
        <v>0</v>
      </c>
    </row>
    <row r="22" customFormat="false" ht="15" hidden="false" customHeight="false" outlineLevel="0" collapsed="false">
      <c r="A22" s="13" t="s">
        <v>15</v>
      </c>
      <c r="B22" s="14"/>
      <c r="C22" s="15" t="n">
        <f aca="false">SUM(C11:C21)</f>
        <v>942500</v>
      </c>
    </row>
    <row r="25" customFormat="false" ht="15" hidden="false" customHeight="false" outlineLevel="0" collapsed="false">
      <c r="A25" s="9" t="s">
        <v>16</v>
      </c>
      <c r="B25" s="9"/>
      <c r="C25" s="9"/>
    </row>
    <row r="26" customFormat="false" ht="15" hidden="false" customHeight="false" outlineLevel="0" collapsed="false">
      <c r="A26" s="16" t="s">
        <v>17</v>
      </c>
      <c r="B26" s="16"/>
      <c r="C26" s="17" t="n">
        <v>200000</v>
      </c>
    </row>
    <row r="27" customFormat="false" ht="15" hidden="false" customHeight="false" outlineLevel="0" collapsed="false">
      <c r="A27" s="16" t="s">
        <v>18</v>
      </c>
      <c r="B27" s="16"/>
      <c r="C27" s="17" t="n">
        <v>850000</v>
      </c>
    </row>
    <row r="28" customFormat="false" ht="15" hidden="false" customHeight="false" outlineLevel="0" collapsed="false">
      <c r="A28" s="16" t="s">
        <v>19</v>
      </c>
      <c r="B28" s="16"/>
      <c r="C28" s="17" t="n">
        <v>0</v>
      </c>
    </row>
    <row r="29" customFormat="false" ht="15" hidden="false" customHeight="false" outlineLevel="0" collapsed="false">
      <c r="A29" s="16" t="s">
        <v>20</v>
      </c>
      <c r="B29" s="16"/>
      <c r="C29" s="17" t="n">
        <v>0</v>
      </c>
    </row>
    <row r="30" customFormat="false" ht="15" hidden="false" customHeight="false" outlineLevel="0" collapsed="false">
      <c r="A30" s="16" t="s">
        <v>21</v>
      </c>
      <c r="B30" s="16"/>
      <c r="C30" s="17" t="n">
        <v>100000</v>
      </c>
    </row>
    <row r="31" customFormat="false" ht="15" hidden="false" customHeight="false" outlineLevel="0" collapsed="false">
      <c r="A31" s="16" t="s">
        <v>22</v>
      </c>
      <c r="B31" s="16"/>
      <c r="C31" s="17" t="n">
        <v>0</v>
      </c>
    </row>
    <row r="33" customFormat="false" ht="15" hidden="false" customHeight="false" outlineLevel="0" collapsed="false">
      <c r="A33" s="18" t="s">
        <v>23</v>
      </c>
      <c r="B33" s="18"/>
      <c r="C33" s="19" t="n">
        <f aca="false">C26+C27+C28+C29-C30-C31</f>
        <v>950000</v>
      </c>
    </row>
    <row r="35" customFormat="false" ht="15" hidden="false" customHeight="false" outlineLevel="0" collapsed="false">
      <c r="A35" s="18" t="s">
        <v>24</v>
      </c>
      <c r="B35" s="18"/>
      <c r="C35" s="19" t="n">
        <f aca="false">C22</f>
        <v>942500</v>
      </c>
    </row>
    <row r="37" customFormat="false" ht="16.15" hidden="false" customHeight="false" outlineLevel="0" collapsed="false">
      <c r="A37" s="13" t="s">
        <v>25</v>
      </c>
      <c r="B37" s="13"/>
      <c r="C37" s="20" t="n">
        <f aca="false">C35-C33</f>
        <v>-7500</v>
      </c>
    </row>
    <row r="39" customFormat="false" ht="15" hidden="false" customHeight="false" outlineLevel="0" collapsed="false">
      <c r="A39" s="21" t="s">
        <v>26</v>
      </c>
      <c r="D39" s="22" t="s">
        <v>27</v>
      </c>
      <c r="E39" s="22"/>
      <c r="F39" s="22"/>
    </row>
  </sheetData>
  <mergeCells count="21">
    <mergeCell ref="A1:F1"/>
    <mergeCell ref="A2:F2"/>
    <mergeCell ref="B4:C4"/>
    <mergeCell ref="E4:F4"/>
    <mergeCell ref="B5:C5"/>
    <mergeCell ref="E5:F5"/>
    <mergeCell ref="B6:C6"/>
    <mergeCell ref="E6:F6"/>
    <mergeCell ref="B7:C7"/>
    <mergeCell ref="A9:C9"/>
    <mergeCell ref="A25:C25"/>
    <mergeCell ref="A26:B26"/>
    <mergeCell ref="A27:B27"/>
    <mergeCell ref="A28:B28"/>
    <mergeCell ref="A29:B29"/>
    <mergeCell ref="A30:B30"/>
    <mergeCell ref="A31:B31"/>
    <mergeCell ref="A33:B33"/>
    <mergeCell ref="A35:B35"/>
    <mergeCell ref="A37:B37"/>
    <mergeCell ref="D39:F39"/>
  </mergeCells>
  <dataValidations count="1">
    <dataValidation allowBlank="false" error="Elige un país de la lista" errorStyle="stop" operator="between" showDropDown="false" showErrorMessage="false" showInputMessage="false" sqref="B7" type="list">
      <formula1>"Colombia (COP),Perú (PEN),México (MXN),Guatemala (GTQ),Ecuador / El Salvador (USD),Costa Rica (CRC)"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7" min="2" style="0" width="24"/>
  </cols>
  <sheetData>
    <row r="1" customFormat="false" ht="15" hidden="false" customHeight="false" outlineLevel="0" collapsed="false">
      <c r="A1" s="23" t="s">
        <v>28</v>
      </c>
    </row>
    <row r="2" customFormat="false" ht="15" hidden="false" customHeight="false" outlineLevel="0" collapsed="false">
      <c r="B2" s="24" t="s">
        <v>10</v>
      </c>
      <c r="C2" s="24" t="s">
        <v>29</v>
      </c>
      <c r="D2" s="24" t="s">
        <v>30</v>
      </c>
      <c r="E2" s="24" t="s">
        <v>31</v>
      </c>
      <c r="F2" s="24" t="s">
        <v>32</v>
      </c>
      <c r="G2" s="24" t="s">
        <v>33</v>
      </c>
    </row>
    <row r="3" customFormat="false" ht="15" hidden="false" customHeight="false" outlineLevel="0" collapsed="false">
      <c r="A3" s="25" t="s">
        <v>34</v>
      </c>
      <c r="B3" s="26" t="n">
        <v>100000</v>
      </c>
      <c r="C3" s="26" t="n">
        <v>200</v>
      </c>
      <c r="D3" s="26" t="n">
        <v>1000</v>
      </c>
      <c r="E3" s="26" t="n">
        <v>200</v>
      </c>
      <c r="F3" s="26" t="n">
        <v>100</v>
      </c>
      <c r="G3" s="26" t="n">
        <v>50000</v>
      </c>
    </row>
    <row r="4" customFormat="false" ht="15" hidden="false" customHeight="false" outlineLevel="0" collapsed="false">
      <c r="A4" s="25" t="s">
        <v>35</v>
      </c>
      <c r="B4" s="26" t="n">
        <v>50000</v>
      </c>
      <c r="C4" s="26" t="n">
        <v>100</v>
      </c>
      <c r="D4" s="26" t="n">
        <v>500</v>
      </c>
      <c r="E4" s="26" t="n">
        <v>100</v>
      </c>
      <c r="F4" s="26" t="n">
        <v>50</v>
      </c>
      <c r="G4" s="26" t="n">
        <v>20000</v>
      </c>
    </row>
    <row r="5" customFormat="false" ht="15" hidden="false" customHeight="false" outlineLevel="0" collapsed="false">
      <c r="A5" s="25" t="s">
        <v>36</v>
      </c>
      <c r="B5" s="26" t="n">
        <v>20000</v>
      </c>
      <c r="C5" s="26" t="n">
        <v>50</v>
      </c>
      <c r="D5" s="26" t="n">
        <v>200</v>
      </c>
      <c r="E5" s="26" t="n">
        <v>50</v>
      </c>
      <c r="F5" s="26" t="n">
        <v>20</v>
      </c>
      <c r="G5" s="26" t="n">
        <v>10000</v>
      </c>
    </row>
    <row r="6" customFormat="false" ht="15" hidden="false" customHeight="false" outlineLevel="0" collapsed="false">
      <c r="A6" s="25" t="s">
        <v>37</v>
      </c>
      <c r="B6" s="26" t="n">
        <v>10000</v>
      </c>
      <c r="C6" s="26" t="n">
        <v>20</v>
      </c>
      <c r="D6" s="26" t="n">
        <v>100</v>
      </c>
      <c r="E6" s="26" t="n">
        <v>20</v>
      </c>
      <c r="F6" s="26" t="n">
        <v>10</v>
      </c>
      <c r="G6" s="26" t="n">
        <v>5000</v>
      </c>
    </row>
    <row r="7" customFormat="false" ht="15" hidden="false" customHeight="false" outlineLevel="0" collapsed="false">
      <c r="A7" s="25" t="s">
        <v>38</v>
      </c>
      <c r="B7" s="26" t="n">
        <v>5000</v>
      </c>
      <c r="C7" s="26" t="n">
        <v>10</v>
      </c>
      <c r="D7" s="26" t="n">
        <v>50</v>
      </c>
      <c r="E7" s="26" t="n">
        <v>10</v>
      </c>
      <c r="F7" s="26" t="n">
        <v>5</v>
      </c>
      <c r="G7" s="26" t="n">
        <v>2000</v>
      </c>
    </row>
    <row r="8" customFormat="false" ht="15" hidden="false" customHeight="false" outlineLevel="0" collapsed="false">
      <c r="A8" s="25" t="s">
        <v>39</v>
      </c>
      <c r="B8" s="26" t="n">
        <v>2000</v>
      </c>
      <c r="C8" s="26" t="n">
        <v>5</v>
      </c>
      <c r="D8" s="26" t="n">
        <v>20</v>
      </c>
      <c r="E8" s="26" t="n">
        <v>5</v>
      </c>
      <c r="F8" s="26" t="n">
        <v>2</v>
      </c>
      <c r="G8" s="26" t="n">
        <v>1000</v>
      </c>
    </row>
    <row r="9" customFormat="false" ht="15" hidden="false" customHeight="false" outlineLevel="0" collapsed="false">
      <c r="A9" s="25" t="s">
        <v>40</v>
      </c>
      <c r="B9" s="26" t="n">
        <v>1000</v>
      </c>
      <c r="C9" s="26" t="n">
        <v>2</v>
      </c>
      <c r="D9" s="26" t="n">
        <v>10</v>
      </c>
      <c r="E9" s="26" t="n">
        <v>1</v>
      </c>
      <c r="F9" s="26" t="n">
        <v>1</v>
      </c>
      <c r="G9" s="26" t="n">
        <v>500</v>
      </c>
    </row>
    <row r="10" customFormat="false" ht="15" hidden="false" customHeight="false" outlineLevel="0" collapsed="false">
      <c r="A10" s="25" t="s">
        <v>41</v>
      </c>
      <c r="B10" s="26" t="n">
        <v>500</v>
      </c>
      <c r="C10" s="26" t="n">
        <v>1</v>
      </c>
      <c r="D10" s="26" t="n">
        <v>5</v>
      </c>
      <c r="E10" s="26" t="n">
        <v>0.5</v>
      </c>
      <c r="F10" s="26" t="n">
        <v>0.25</v>
      </c>
      <c r="G10" s="26" t="n">
        <v>100</v>
      </c>
    </row>
    <row r="11" customFormat="false" ht="15" hidden="false" customHeight="false" outlineLevel="0" collapsed="false">
      <c r="A11" s="25" t="s">
        <v>42</v>
      </c>
      <c r="B11" s="26" t="n">
        <v>200</v>
      </c>
      <c r="C11" s="26" t="n">
        <v>0.5</v>
      </c>
      <c r="D11" s="26" t="n">
        <v>2</v>
      </c>
      <c r="E11" s="26" t="n">
        <v>0.25</v>
      </c>
      <c r="F11" s="26" t="n">
        <v>0.1</v>
      </c>
      <c r="G11" s="26" t="n">
        <v>50</v>
      </c>
    </row>
    <row r="12" customFormat="false" ht="15" hidden="false" customHeight="false" outlineLevel="0" collapsed="false">
      <c r="A12" s="25" t="s">
        <v>43</v>
      </c>
      <c r="B12" s="26" t="n">
        <v>100</v>
      </c>
      <c r="C12" s="26" t="n">
        <v>0.2</v>
      </c>
      <c r="D12" s="26" t="n">
        <v>1</v>
      </c>
      <c r="E12" s="26" t="n">
        <v>0.1</v>
      </c>
      <c r="F12" s="26" t="n">
        <v>0.05</v>
      </c>
      <c r="G12" s="26" t="n">
        <v>25</v>
      </c>
    </row>
    <row r="13" customFormat="false" ht="15" hidden="false" customHeight="false" outlineLevel="0" collapsed="false">
      <c r="A13" s="25" t="s">
        <v>44</v>
      </c>
      <c r="B13" s="26" t="n">
        <v>50</v>
      </c>
      <c r="C13" s="26" t="n">
        <v>0.1</v>
      </c>
      <c r="D13" s="26" t="n">
        <v>0.5</v>
      </c>
      <c r="E13" s="26" t="n">
        <v>0.05</v>
      </c>
      <c r="F13" s="26" t="n">
        <v>0.01</v>
      </c>
      <c r="G13" s="26" t="n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3" min="3" style="0" width="85"/>
  </cols>
  <sheetData>
    <row r="1" customFormat="false" ht="30" hidden="false" customHeight="true" outlineLevel="0" collapsed="false">
      <c r="A1" s="27" t="s">
        <v>45</v>
      </c>
      <c r="B1" s="27"/>
      <c r="C1" s="27"/>
    </row>
    <row r="3" customFormat="false" ht="33.75" hidden="false" customHeight="true" outlineLevel="0" collapsed="false">
      <c r="A3" s="28" t="s">
        <v>46</v>
      </c>
      <c r="B3" s="29" t="s">
        <v>47</v>
      </c>
      <c r="C3" s="29"/>
    </row>
    <row r="4" customFormat="false" ht="33.75" hidden="false" customHeight="true" outlineLevel="0" collapsed="false">
      <c r="A4" s="28" t="s">
        <v>48</v>
      </c>
      <c r="B4" s="29" t="s">
        <v>49</v>
      </c>
      <c r="C4" s="29"/>
    </row>
    <row r="5" customFormat="false" ht="33.75" hidden="false" customHeight="true" outlineLevel="0" collapsed="false">
      <c r="A5" s="28" t="s">
        <v>50</v>
      </c>
      <c r="B5" s="29" t="s">
        <v>51</v>
      </c>
      <c r="C5" s="29"/>
    </row>
    <row r="6" customFormat="false" ht="33.75" hidden="false" customHeight="true" outlineLevel="0" collapsed="false">
      <c r="A6" s="28" t="s">
        <v>52</v>
      </c>
      <c r="B6" s="29" t="s">
        <v>53</v>
      </c>
      <c r="C6" s="29"/>
    </row>
    <row r="7" customFormat="false" ht="33.75" hidden="false" customHeight="true" outlineLevel="0" collapsed="false">
      <c r="A7" s="28" t="s">
        <v>54</v>
      </c>
      <c r="B7" s="29" t="s">
        <v>55</v>
      </c>
      <c r="C7" s="29"/>
    </row>
    <row r="8" customFormat="false" ht="33.75" hidden="false" customHeight="true" outlineLevel="0" collapsed="false">
      <c r="A8" s="28" t="s">
        <v>56</v>
      </c>
      <c r="B8" s="29" t="s">
        <v>57</v>
      </c>
      <c r="C8" s="29"/>
    </row>
    <row r="9" customFormat="false" ht="33.75" hidden="false" customHeight="true" outlineLevel="0" collapsed="false">
      <c r="A9" s="28"/>
      <c r="B9" s="29"/>
      <c r="C9" s="29"/>
    </row>
    <row r="10" customFormat="false" ht="33.75" hidden="false" customHeight="true" outlineLevel="0" collapsed="false">
      <c r="A10" s="28" t="s">
        <v>58</v>
      </c>
      <c r="B10" s="29" t="s">
        <v>59</v>
      </c>
      <c r="C10" s="29"/>
    </row>
    <row r="11" customFormat="false" ht="33.75" hidden="false" customHeight="true" outlineLevel="0" collapsed="false">
      <c r="A11" s="28" t="s">
        <v>60</v>
      </c>
      <c r="B11" s="29" t="s">
        <v>61</v>
      </c>
      <c r="C11" s="29"/>
    </row>
  </sheetData>
  <mergeCells count="10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2026-08-17T21:33:01Z</dcterms:created>
  <dc:creator>openpyxl</dc:creator>
  <dc:description/>
  <dc:language>en-US</dc:language>
  <cp:lastModifiedBy/>
  <dcterms:modified xsi:type="dcterms:W3CDTF">2026-08-17T21:33:01Z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